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cords\FOIA\FOIA\"/>
    </mc:Choice>
  </mc:AlternateContent>
  <xr:revisionPtr revIDLastSave="0" documentId="8_{7604610E-34BB-4071-819E-D90E36C52FC4}" xr6:coauthVersionLast="47" xr6:coauthVersionMax="47" xr10:uidLastSave="{00000000-0000-0000-0000-000000000000}"/>
  <bookViews>
    <workbookView xWindow="-120" yWindow="-120" windowWidth="29040" windowHeight="15720" xr2:uid="{6C7C552C-319C-4FE8-86B6-AE4121202A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99" i="1" l="1"/>
  <c r="M95" i="1"/>
  <c r="M98" i="1"/>
  <c r="M94" i="1"/>
  <c r="M91" i="1"/>
  <c r="M90" i="1"/>
  <c r="B76" i="1"/>
  <c r="G73" i="1"/>
  <c r="M76" i="1" s="1"/>
  <c r="B44" i="1"/>
  <c r="G44" i="1" s="1"/>
  <c r="G50" i="1" s="1"/>
  <c r="B58" i="1" s="1"/>
  <c r="B50" i="1"/>
  <c r="M141" i="1"/>
  <c r="M82" i="1"/>
  <c r="M83" i="1"/>
  <c r="M81" i="1"/>
  <c r="G120" i="1"/>
  <c r="E123" i="1" s="1"/>
  <c r="B112" i="1"/>
  <c r="G112" i="1" s="1"/>
  <c r="C115" i="1" s="1"/>
  <c r="G115" i="1" s="1"/>
  <c r="B123" i="1" s="1"/>
  <c r="G55" i="1"/>
  <c r="E58" i="1" s="1"/>
  <c r="G30" i="1"/>
  <c r="E33" i="1" s="1"/>
  <c r="B19" i="1"/>
  <c r="G19" i="1" s="1"/>
  <c r="G25" i="1" s="1"/>
  <c r="B33" i="1" s="1"/>
  <c r="E76" i="1" l="1"/>
  <c r="B25" i="1"/>
  <c r="M58" i="1"/>
  <c r="M33" i="1"/>
  <c r="M123" i="1"/>
  <c r="N131" i="1" l="1"/>
  <c r="N145" i="1" s="1"/>
</calcChain>
</file>

<file path=xl/sharedStrings.xml><?xml version="1.0" encoding="utf-8"?>
<sst xmlns="http://schemas.openxmlformats.org/spreadsheetml/2006/main" count="146" uniqueCount="90">
  <si>
    <t>1. Labor Costs - Search, Location, and Examination of Records*</t>
  </si>
  <si>
    <t>2. Employee Labor Costs - Redaction *</t>
  </si>
  <si>
    <t>Contracted Labor Costs - Redaction</t>
  </si>
  <si>
    <t>Name of person or firm contracted: _______________________________</t>
  </si>
  <si>
    <t>Enter the hourly rate charged by the contractor (may not exceed six (6) times the State minimum wage)</t>
  </si>
  <si>
    <t>Hourly Rate</t>
  </si>
  <si>
    <t>(Contracted Labor Costs to Redact)</t>
  </si>
  <si>
    <t>3. Non Paper Physical Media</t>
  </si>
  <si>
    <t>Actual and most reasonably economical cost of:</t>
  </si>
  <si>
    <t>Flash Drives</t>
  </si>
  <si>
    <t>Cost</t>
  </si>
  <si>
    <t>Total</t>
  </si>
  <si>
    <t>Other Media</t>
  </si>
  <si>
    <t>4. Paper Copies</t>
  </si>
  <si>
    <t>Actual total incremental cost of duplication (not including labor) up to a maximum of .10/per page</t>
  </si>
  <si>
    <t>Note: Must print double sided if available and costs less</t>
  </si>
  <si>
    <t>5. Labor Cost - Duplication copying and transferring records to non-paper physical media</t>
  </si>
  <si>
    <t>City of Southfield FOIA Fee Itemization Form</t>
  </si>
  <si>
    <t>Rate:</t>
  </si>
  <si>
    <t>(Labor Costs to Duplicate/Copy)</t>
  </si>
  <si>
    <t>6. Mailing: Actual cost of mailing records in a reasonable and economical manner:</t>
  </si>
  <si>
    <t>Cost of mailing:</t>
  </si>
  <si>
    <t>Cost of least expensive form of postal delivery confirmation:</t>
  </si>
  <si>
    <t>Cost of expedited shipping or insurance only if stipulated by requestor:</t>
  </si>
  <si>
    <t>Component Cost Calculations Subtotal:</t>
  </si>
  <si>
    <t>Waivers and Reductions: Subtract any fee waiver or reduction</t>
  </si>
  <si>
    <t>$20.00 for indigency or non profit organization as further described in the Public Body's procedures</t>
  </si>
  <si>
    <t>and guidelines</t>
  </si>
  <si>
    <t>-</t>
  </si>
  <si>
    <t>Any amount determined by the Public Body due to search and furnishing of the public record</t>
  </si>
  <si>
    <t>determined to be in the public interest</t>
  </si>
  <si>
    <t>(5% of fee x dates late)</t>
  </si>
  <si>
    <t>The reduction percentage amount due to the late response of the Public Body (maximum 50%)</t>
  </si>
  <si>
    <t>Subtract any good faith deposit received:</t>
  </si>
  <si>
    <t>Total Due:</t>
  </si>
  <si>
    <t>Waiver/Reduction Total:</t>
  </si>
  <si>
    <t>=</t>
  </si>
  <si>
    <t>/15 =</t>
  </si>
  <si>
    <t>x</t>
  </si>
  <si>
    <t>Multiply the hourly wage times the fringe benefit multiplier of 1.5</t>
  </si>
  <si>
    <t>x 1.5 =</t>
  </si>
  <si>
    <t>(Rate per 15 minute increment)</t>
  </si>
  <si>
    <t>(15 minute increments to complete)</t>
  </si>
  <si>
    <t>Multiply the permitted rate by the number of minute increments :</t>
  </si>
  <si>
    <t>/4 =</t>
  </si>
  <si>
    <t>/15=</t>
  </si>
  <si>
    <t>(15 minute increments to redact)</t>
  </si>
  <si>
    <t xml:space="preserve">Enter No. of Minutes: </t>
  </si>
  <si>
    <t>Permitted Rate Calculation: Hourly rate /4 (four 15 minute increments per 60 minute hour)</t>
  </si>
  <si>
    <t>(Complete calculation below for contracted costs ONLY IF APPLICABLE)</t>
  </si>
  <si>
    <t xml:space="preserve">x </t>
  </si>
  <si>
    <t>Enter the hourly wage of the lowest paid employee capable of duplication, copying and transfer:</t>
  </si>
  <si>
    <t xml:space="preserve">Enter Hourly Rate: </t>
  </si>
  <si>
    <t>Component Cost Calculations</t>
  </si>
  <si>
    <t>Enter Quantity</t>
  </si>
  <si>
    <t>x 1.5=</t>
  </si>
  <si>
    <t xml:space="preserve"> /4 =</t>
  </si>
  <si>
    <t xml:space="preserve"> /15 =</t>
  </si>
  <si>
    <t xml:space="preserve"> = </t>
  </si>
  <si>
    <t xml:space="preserve">/4 = </t>
  </si>
  <si>
    <t>Clerk's Office ONLY</t>
  </si>
  <si>
    <t xml:space="preserve">Increment calculation: number of minutes to duplicate/copy/transfer divided by 15.   </t>
  </si>
  <si>
    <r>
      <t xml:space="preserve">Enter the hourly wage of the lowest paid employee capable of performing the </t>
    </r>
    <r>
      <rPr>
        <u/>
        <sz val="12"/>
        <color theme="1"/>
        <rFont val="Calibri"/>
        <family val="2"/>
        <scheme val="minor"/>
      </rPr>
      <t>search, location and examination</t>
    </r>
  </si>
  <si>
    <r>
      <t xml:space="preserve">Increment calculation: Number of minutes to </t>
    </r>
    <r>
      <rPr>
        <b/>
        <u/>
        <sz val="12"/>
        <color theme="1"/>
        <rFont val="Calibri"/>
        <family val="2"/>
        <scheme val="minor"/>
      </rPr>
      <t>search, locate &amp; examine</t>
    </r>
    <r>
      <rPr>
        <b/>
        <sz val="12"/>
        <color theme="1"/>
        <rFont val="Calibri"/>
        <family val="2"/>
        <scheme val="minor"/>
      </rPr>
      <t xml:space="preserve"> divided by 15.   </t>
    </r>
  </si>
  <si>
    <r>
      <t xml:space="preserve">(Labor Costs to </t>
    </r>
    <r>
      <rPr>
        <b/>
        <u/>
        <sz val="12"/>
        <color theme="1"/>
        <rFont val="Calibri"/>
        <family val="2"/>
        <scheme val="minor"/>
      </rPr>
      <t>Search, Locate &amp; Examine</t>
    </r>
    <r>
      <rPr>
        <b/>
        <sz val="12"/>
        <color theme="1"/>
        <rFont val="Calibri"/>
        <family val="2"/>
        <scheme val="minor"/>
      </rPr>
      <t>)</t>
    </r>
  </si>
  <si>
    <r>
      <t xml:space="preserve">Enter the hourly wage of the lowest paid employee capable of performing the </t>
    </r>
    <r>
      <rPr>
        <u/>
        <sz val="12"/>
        <color theme="1"/>
        <rFont val="Calibri"/>
        <family val="2"/>
        <scheme val="minor"/>
      </rPr>
      <t>redaction</t>
    </r>
    <r>
      <rPr>
        <sz val="12"/>
        <color theme="1"/>
        <rFont val="Calibri"/>
        <family val="2"/>
        <scheme val="minor"/>
      </rPr>
      <t>:</t>
    </r>
  </si>
  <si>
    <r>
      <t xml:space="preserve">Increment calculation: number of minutes to </t>
    </r>
    <r>
      <rPr>
        <b/>
        <u/>
        <sz val="12"/>
        <color theme="1"/>
        <rFont val="Calibri"/>
        <family val="2"/>
        <scheme val="minor"/>
      </rPr>
      <t xml:space="preserve">redact </t>
    </r>
    <r>
      <rPr>
        <b/>
        <sz val="12"/>
        <color theme="1"/>
        <rFont val="Calibri"/>
        <family val="2"/>
        <scheme val="minor"/>
      </rPr>
      <t xml:space="preserve">and divide by 15.   </t>
    </r>
  </si>
  <si>
    <r>
      <t>(Labor Costs to</t>
    </r>
    <r>
      <rPr>
        <b/>
        <u/>
        <sz val="12"/>
        <color theme="1"/>
        <rFont val="Calibri"/>
        <family val="2"/>
        <scheme val="minor"/>
      </rPr>
      <t xml:space="preserve"> Redact</t>
    </r>
    <r>
      <rPr>
        <b/>
        <sz val="12"/>
        <color theme="1"/>
        <rFont val="Calibri"/>
        <family val="2"/>
        <scheme val="minor"/>
      </rPr>
      <t>)</t>
    </r>
  </si>
  <si>
    <t>but do not include in the calculation of fringe benefit costs)</t>
  </si>
  <si>
    <t xml:space="preserve">(If stipulated by the requestor, add the hourly overtime wage increment, </t>
  </si>
  <si>
    <t>Multiply the wage by the fringe benefit multiplier (maximum of 50% of the hourly wage); or if the</t>
  </si>
  <si>
    <t>another format, the fringe benefit multiplier may exceed 50% (not to exceed actual cost): 50% or 1.5</t>
  </si>
  <si>
    <t>requested information is available online and the requestor requests the documents to be provided in</t>
  </si>
  <si>
    <t xml:space="preserve">(must round down partial increments) </t>
  </si>
  <si>
    <t>Ex. 11-14=10 min, 16-34=15 min, 36-44=30 minutes, 46-59=45 minutes</t>
  </si>
  <si>
    <t>If performed by contracted labor (only permitted if the public body does not employ a</t>
  </si>
  <si>
    <t>person capable of redacting the records as determined by the FOIA Coordinator)</t>
  </si>
  <si>
    <t>(15 minute increments to dup/copy/transfer)</t>
  </si>
  <si>
    <t>CDs</t>
  </si>
  <si>
    <r>
      <rPr>
        <b/>
        <sz val="12"/>
        <color theme="1"/>
        <rFont val="Calibri"/>
        <family val="2"/>
        <scheme val="minor"/>
      </rPr>
      <t>Letter</t>
    </r>
    <r>
      <rPr>
        <sz val="12"/>
        <color theme="1"/>
        <rFont val="Calibri"/>
        <family val="2"/>
        <scheme val="minor"/>
      </rPr>
      <t xml:space="preserve"> Paper (8 1/2" x 11")</t>
    </r>
  </si>
  <si>
    <r>
      <rPr>
        <b/>
        <sz val="12"/>
        <color theme="1"/>
        <rFont val="Calibri"/>
        <family val="2"/>
        <scheme val="minor"/>
      </rPr>
      <t xml:space="preserve">Legal </t>
    </r>
    <r>
      <rPr>
        <sz val="12"/>
        <color theme="1"/>
        <rFont val="Calibri"/>
        <family val="2"/>
        <scheme val="minor"/>
      </rPr>
      <t>Paper (8 1/2" x 14")</t>
    </r>
  </si>
  <si>
    <r>
      <rPr>
        <b/>
        <sz val="12"/>
        <color theme="1"/>
        <rFont val="Calibri"/>
        <family val="2"/>
        <scheme val="minor"/>
      </rPr>
      <t>Other</t>
    </r>
    <r>
      <rPr>
        <sz val="12"/>
        <color theme="1"/>
        <rFont val="Calibri"/>
        <family val="2"/>
        <scheme val="minor"/>
      </rPr>
      <t xml:space="preserve"> (11" x 17"):</t>
    </r>
  </si>
  <si>
    <t>Enter No. of double sided sheets:</t>
  </si>
  <si>
    <t>Enter No. for color copies**:</t>
  </si>
  <si>
    <t>** If color copies, use color copy rate for entire duplication cost</t>
  </si>
  <si>
    <t>City's cost</t>
  </si>
  <si>
    <t>DEPARTMENT:</t>
  </si>
  <si>
    <t>REQUESTER NAME:</t>
  </si>
  <si>
    <t>POLICE</t>
  </si>
  <si>
    <t>ACKLEY-SMITH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</si>
</sst>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u val="doubleAccounting"/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/>
    <xf numFmtId="44" fontId="4" fillId="0" borderId="0" xfId="1" applyFont="1" applyFill="1" applyAlignment="1" applyProtection="1"/>
    <xf numFmtId="44" fontId="4" fillId="2" borderId="1" xfId="1" applyFont="1" applyFill="1" applyBorder="1" applyAlignment="1" applyProtection="1">
      <protection locked="0"/>
    </xf>
    <xf numFmtId="7" fontId="3" fillId="0" borderId="0" xfId="0" applyNumberFormat="1" applyFont="1"/>
    <xf numFmtId="43" fontId="3" fillId="0" borderId="0" xfId="1" applyNumberFormat="1" applyFont="1" applyAlignment="1" applyProtection="1"/>
    <xf numFmtId="44" fontId="3" fillId="0" borderId="0" xfId="1" applyFont="1" applyAlignment="1" applyProtection="1"/>
    <xf numFmtId="7" fontId="6" fillId="0" borderId="0" xfId="0" applyNumberFormat="1" applyFont="1"/>
    <xf numFmtId="0" fontId="4" fillId="0" borderId="0" xfId="0" applyFont="1"/>
    <xf numFmtId="0" fontId="3" fillId="2" borderId="1" xfId="0" applyFont="1" applyFill="1" applyBorder="1" applyProtection="1">
      <protection locked="0"/>
    </xf>
    <xf numFmtId="1" fontId="6" fillId="0" borderId="0" xfId="0" applyNumberFormat="1" applyFont="1"/>
    <xf numFmtId="1" fontId="3" fillId="0" borderId="0" xfId="0" applyNumberFormat="1" applyFont="1"/>
    <xf numFmtId="0" fontId="3" fillId="0" borderId="1" xfId="0" applyFont="1" applyBorder="1" applyProtection="1">
      <protection locked="0"/>
    </xf>
    <xf numFmtId="44" fontId="4" fillId="2" borderId="1" xfId="1" applyFont="1" applyFill="1" applyBorder="1" applyProtection="1">
      <protection locked="0"/>
    </xf>
    <xf numFmtId="0" fontId="3" fillId="0" borderId="0" xfId="0" applyFont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37" fontId="3" fillId="0" borderId="0" xfId="0" applyNumberFormat="1" applyFont="1"/>
    <xf numFmtId="7" fontId="7" fillId="0" borderId="0" xfId="0" applyNumberFormat="1" applyFont="1"/>
    <xf numFmtId="44" fontId="3" fillId="0" borderId="0" xfId="0" applyNumberFormat="1" applyFont="1" applyProtection="1">
      <protection locked="0"/>
    </xf>
    <xf numFmtId="44" fontId="7" fillId="0" borderId="0" xfId="0" applyNumberFormat="1" applyFont="1" applyProtection="1">
      <protection locked="0"/>
    </xf>
    <xf numFmtId="44" fontId="3" fillId="0" borderId="0" xfId="1" applyFont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8" fillId="0" borderId="0" xfId="0" applyFont="1"/>
    <xf numFmtId="164" fontId="5" fillId="0" borderId="0" xfId="0" applyNumberFormat="1" applyFont="1"/>
    <xf numFmtId="44" fontId="3" fillId="0" borderId="0" xfId="0" applyNumberFormat="1" applyFont="1"/>
    <xf numFmtId="0" fontId="4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44" fontId="3" fillId="0" borderId="0" xfId="1" applyFont="1" applyProtection="1">
      <protection locked="0"/>
    </xf>
    <xf numFmtId="1" fontId="3" fillId="2" borderId="1" xfId="1" applyNumberFormat="1" applyFont="1" applyFill="1" applyBorder="1" applyProtection="1">
      <protection locked="0"/>
    </xf>
    <xf numFmtId="7" fontId="3" fillId="0" borderId="1" xfId="1" applyNumberFormat="1" applyFont="1" applyBorder="1" applyProtection="1"/>
    <xf numFmtId="1" fontId="3" fillId="2" borderId="2" xfId="1" applyNumberFormat="1" applyFont="1" applyFill="1" applyBorder="1" applyProtection="1">
      <protection locked="0"/>
    </xf>
    <xf numFmtId="7" fontId="3" fillId="0" borderId="2" xfId="1" applyNumberFormat="1" applyFont="1" applyBorder="1" applyProtection="1"/>
    <xf numFmtId="164" fontId="3" fillId="0" borderId="0" xfId="0" applyNumberFormat="1" applyFont="1"/>
    <xf numFmtId="44" fontId="3" fillId="0" borderId="0" xfId="1" applyFont="1" applyProtection="1"/>
    <xf numFmtId="164" fontId="3" fillId="0" borderId="1" xfId="1" applyNumberFormat="1" applyFont="1" applyBorder="1" applyProtection="1"/>
    <xf numFmtId="44" fontId="3" fillId="2" borderId="1" xfId="1" applyFont="1" applyFill="1" applyBorder="1" applyProtection="1">
      <protection locked="0"/>
    </xf>
    <xf numFmtId="7" fontId="3" fillId="0" borderId="1" xfId="0" applyNumberFormat="1" applyFont="1" applyBorder="1"/>
    <xf numFmtId="44" fontId="3" fillId="0" borderId="0" xfId="1" applyFont="1" applyBorder="1" applyProtection="1"/>
    <xf numFmtId="7" fontId="6" fillId="0" borderId="0" xfId="1" applyNumberFormat="1" applyFont="1" applyBorder="1" applyProtection="1"/>
    <xf numFmtId="7" fontId="7" fillId="0" borderId="0" xfId="1" applyNumberFormat="1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39" fontId="9" fillId="0" borderId="1" xfId="0" applyNumberFormat="1" applyFont="1" applyBorder="1"/>
    <xf numFmtId="44" fontId="9" fillId="2" borderId="1" xfId="1" applyFont="1" applyFill="1" applyBorder="1" applyProtection="1">
      <protection locked="0"/>
    </xf>
    <xf numFmtId="7" fontId="7" fillId="0" borderId="0" xfId="1" applyNumberFormat="1" applyFont="1" applyBorder="1" applyProtection="1"/>
    <xf numFmtId="0" fontId="3" fillId="2" borderId="0" xfId="0" applyFont="1" applyFill="1" applyProtection="1">
      <protection locked="0"/>
    </xf>
    <xf numFmtId="164" fontId="3" fillId="0" borderId="0" xfId="1" applyNumberFormat="1" applyFont="1" applyBorder="1" applyProtection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5836-FDFF-4808-A03C-6AA872CC22B9}">
  <sheetPr>
    <pageSetUpPr fitToPage="1"/>
  </sheetPr>
  <dimension ref="A1:Q145"/>
  <sheetViews>
    <sheetView tabSelected="1" topLeftCell="A122" workbookViewId="0">
      <selection activeCell="E55" sqref="E55"/>
    </sheetView>
  </sheetViews>
  <sheetFormatPr defaultColWidth="8.85546875" defaultRowHeight="15.75" x14ac:dyDescent="0.25"/>
  <cols>
    <col min="1" max="1" width="8.85546875" style="1"/>
    <col min="2" max="2" width="9.42578125" style="1" customWidth="1"/>
    <col min="3" max="3" width="10" style="1" customWidth="1"/>
    <col min="4" max="4" width="4.140625" style="1" customWidth="1"/>
    <col min="5" max="11" width="8.85546875" style="1"/>
    <col min="12" max="12" width="9.85546875" style="1" customWidth="1"/>
    <col min="13" max="13" width="23" style="1" customWidth="1"/>
    <col min="14" max="14" width="20.140625" style="1" customWidth="1"/>
    <col min="15" max="16384" width="8.85546875" style="1"/>
  </cols>
  <sheetData>
    <row r="1" spans="1:12" x14ac:dyDescent="0.25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5">
      <c r="A3" s="54" t="s">
        <v>87</v>
      </c>
      <c r="B3" s="14"/>
      <c r="C3" s="55" t="s">
        <v>89</v>
      </c>
      <c r="D3" s="50"/>
      <c r="E3" s="50"/>
      <c r="F3" s="50"/>
      <c r="G3" s="50"/>
      <c r="H3" s="53"/>
      <c r="I3" s="49"/>
      <c r="J3" s="49"/>
      <c r="K3" s="49"/>
      <c r="L3" s="49"/>
    </row>
    <row r="4" spans="1:12" x14ac:dyDescent="0.25">
      <c r="A4" s="51"/>
      <c r="C4" s="51"/>
      <c r="D4" s="52"/>
      <c r="E4" s="52"/>
      <c r="F4" s="52"/>
      <c r="G4" s="52"/>
      <c r="H4" s="49"/>
      <c r="I4" s="49"/>
      <c r="J4" s="49"/>
      <c r="K4" s="49"/>
      <c r="L4" s="49"/>
    </row>
    <row r="5" spans="1:12" x14ac:dyDescent="0.25">
      <c r="A5" s="27" t="s">
        <v>86</v>
      </c>
      <c r="B5" s="14"/>
      <c r="C5" s="55" t="s">
        <v>88</v>
      </c>
      <c r="D5" s="54"/>
      <c r="E5" s="50"/>
      <c r="F5" s="50"/>
      <c r="G5" s="50"/>
      <c r="H5" s="53"/>
      <c r="I5" s="49"/>
      <c r="J5" s="49"/>
      <c r="K5" s="49"/>
      <c r="L5" s="49"/>
    </row>
    <row r="7" spans="1:12" x14ac:dyDescent="0.25">
      <c r="A7" s="2" t="s">
        <v>53</v>
      </c>
    </row>
    <row r="9" spans="1:12" s="2" customFormat="1" x14ac:dyDescent="0.25">
      <c r="A9" s="2" t="s">
        <v>0</v>
      </c>
    </row>
    <row r="10" spans="1:12" x14ac:dyDescent="0.25">
      <c r="B10" s="3" t="s">
        <v>62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2" spans="1:12" x14ac:dyDescent="0.25">
      <c r="B12" s="4" t="s">
        <v>52</v>
      </c>
      <c r="C12" s="3"/>
      <c r="D12" s="3"/>
      <c r="E12" s="5">
        <v>24.86</v>
      </c>
    </row>
    <row r="14" spans="1:12" x14ac:dyDescent="0.25">
      <c r="A14" s="3" t="s">
        <v>70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 t="s">
        <v>71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7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7" x14ac:dyDescent="0.25">
      <c r="B18" s="3" t="s">
        <v>39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7" ht="18" x14ac:dyDescent="0.4">
      <c r="B19" s="6">
        <f>E12</f>
        <v>24.86</v>
      </c>
      <c r="C19" s="7" t="s">
        <v>40</v>
      </c>
      <c r="D19" s="7"/>
      <c r="E19" s="8"/>
      <c r="F19" s="3"/>
      <c r="G19" s="9">
        <f>B19*1.5</f>
        <v>37.29</v>
      </c>
      <c r="H19" s="3"/>
      <c r="I19" s="3"/>
      <c r="J19" s="3"/>
      <c r="K19" s="3"/>
      <c r="L19" s="3"/>
    </row>
    <row r="20" spans="1:17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7" x14ac:dyDescent="0.25">
      <c r="A21" s="3" t="s">
        <v>69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7" x14ac:dyDescent="0.25">
      <c r="A22" s="3" t="s">
        <v>68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7" x14ac:dyDescent="0.25">
      <c r="B24" s="10" t="s">
        <v>48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7" ht="18" x14ac:dyDescent="0.4">
      <c r="B25" s="6">
        <f>G19</f>
        <v>37.29</v>
      </c>
      <c r="C25" s="3" t="s">
        <v>59</v>
      </c>
      <c r="D25" s="3"/>
      <c r="E25" s="3"/>
      <c r="F25" s="3"/>
      <c r="G25" s="9">
        <f>G19/4</f>
        <v>9.3224999999999998</v>
      </c>
      <c r="H25" s="3" t="s">
        <v>41</v>
      </c>
      <c r="I25" s="3"/>
      <c r="J25" s="3"/>
      <c r="K25" s="3"/>
      <c r="L25" s="3"/>
    </row>
    <row r="26" spans="1:1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7" x14ac:dyDescent="0.25">
      <c r="B27" s="10" t="s">
        <v>63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7" x14ac:dyDescent="0.25">
      <c r="B28" s="3" t="s">
        <v>73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7" ht="15.6" customHeight="1" x14ac:dyDescent="0.25">
      <c r="B29" s="3" t="s">
        <v>74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7" ht="18" x14ac:dyDescent="0.4">
      <c r="B30" s="10" t="s">
        <v>47</v>
      </c>
      <c r="C30" s="3"/>
      <c r="D30" s="3"/>
      <c r="E30" s="11"/>
      <c r="F30" s="3" t="s">
        <v>37</v>
      </c>
      <c r="G30" s="12">
        <f>E30/15</f>
        <v>0</v>
      </c>
      <c r="H30" s="3" t="s">
        <v>42</v>
      </c>
      <c r="I30" s="3"/>
      <c r="J30" s="3"/>
      <c r="K30" s="3"/>
    </row>
    <row r="32" spans="1:17" x14ac:dyDescent="0.25">
      <c r="B32" s="3" t="s">
        <v>43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8" x14ac:dyDescent="0.4">
      <c r="B33" s="6">
        <f>G25</f>
        <v>9.3224999999999998</v>
      </c>
      <c r="C33" s="3" t="s">
        <v>38</v>
      </c>
      <c r="D33" s="3"/>
      <c r="E33" s="13">
        <f>G30</f>
        <v>0</v>
      </c>
      <c r="F33" s="3" t="s">
        <v>36</v>
      </c>
      <c r="G33" s="3"/>
      <c r="H33" s="3"/>
      <c r="I33" s="3"/>
      <c r="J33" s="3"/>
      <c r="K33" s="10"/>
      <c r="L33" s="10"/>
      <c r="M33" s="9">
        <f>G25*G30</f>
        <v>0</v>
      </c>
      <c r="N33" s="10" t="s">
        <v>64</v>
      </c>
      <c r="O33" s="3"/>
      <c r="P33" s="3"/>
      <c r="Q33" s="3"/>
    </row>
    <row r="34" spans="1:17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7" s="2" customFormat="1" x14ac:dyDescent="0.25">
      <c r="A35" s="10" t="s">
        <v>1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7" x14ac:dyDescent="0.25">
      <c r="A36" s="3"/>
      <c r="B36" s="3" t="s">
        <v>65</v>
      </c>
      <c r="C36" s="3"/>
      <c r="D36" s="3"/>
      <c r="E36" s="3"/>
      <c r="F36" s="3"/>
      <c r="G36" s="3"/>
      <c r="H36" s="3"/>
      <c r="I36" s="3"/>
      <c r="J36" s="3"/>
    </row>
    <row r="37" spans="1:17" x14ac:dyDescent="0.25">
      <c r="B37" s="4" t="s">
        <v>52</v>
      </c>
      <c r="C37" s="3"/>
      <c r="D37" s="3"/>
      <c r="E37" s="15">
        <v>24.86</v>
      </c>
    </row>
    <row r="39" spans="1:17" x14ac:dyDescent="0.25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7" x14ac:dyDescent="0.25">
      <c r="A40" s="3" t="s">
        <v>72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7" x14ac:dyDescent="0.25">
      <c r="A41" s="3" t="s">
        <v>71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7" ht="10.7" customHeight="1" x14ac:dyDescent="0.25">
      <c r="A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7" x14ac:dyDescent="0.25">
      <c r="A43" s="3"/>
      <c r="B43" s="3" t="s">
        <v>39</v>
      </c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7" ht="18" x14ac:dyDescent="0.4">
      <c r="B44" s="6">
        <f>E37</f>
        <v>24.86</v>
      </c>
      <c r="C44" s="3" t="s">
        <v>40</v>
      </c>
      <c r="D44" s="3"/>
      <c r="E44" s="16"/>
      <c r="F44" s="3"/>
      <c r="G44" s="9">
        <f>B44*1.5</f>
        <v>37.29</v>
      </c>
      <c r="H44" s="3"/>
      <c r="I44" s="3"/>
      <c r="J44" s="3"/>
      <c r="K44" s="3"/>
      <c r="L44" s="3"/>
    </row>
    <row r="45" spans="1:17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7" x14ac:dyDescent="0.25">
      <c r="A46" s="3" t="s">
        <v>69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7" x14ac:dyDescent="0.25">
      <c r="A47" s="3" t="s">
        <v>68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7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6" x14ac:dyDescent="0.25">
      <c r="B49" s="10" t="s">
        <v>48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6" ht="18" x14ac:dyDescent="0.4">
      <c r="B50" s="6">
        <f>E37</f>
        <v>24.86</v>
      </c>
      <c r="C50" s="3" t="s">
        <v>44</v>
      </c>
      <c r="D50" s="3"/>
      <c r="E50" s="3"/>
      <c r="F50" s="3"/>
      <c r="G50" s="9">
        <f>G44/4</f>
        <v>9.3224999999999998</v>
      </c>
      <c r="H50" s="3"/>
      <c r="I50" s="3"/>
      <c r="J50" s="3"/>
      <c r="K50" s="3"/>
      <c r="L50" s="3"/>
    </row>
    <row r="51" spans="2:16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6" x14ac:dyDescent="0.25">
      <c r="B52" s="10" t="s">
        <v>66</v>
      </c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6" x14ac:dyDescent="0.25">
      <c r="B53" s="3" t="s">
        <v>73</v>
      </c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6" ht="15.6" customHeight="1" x14ac:dyDescent="0.25">
      <c r="B54" s="3" t="s">
        <v>74</v>
      </c>
      <c r="C54" s="3"/>
      <c r="D54" s="3"/>
      <c r="E54" s="3"/>
      <c r="F54" s="3"/>
      <c r="G54" s="3"/>
      <c r="H54" s="3"/>
      <c r="I54" s="3"/>
    </row>
    <row r="55" spans="2:16" ht="18" x14ac:dyDescent="0.4">
      <c r="B55" s="10" t="s">
        <v>47</v>
      </c>
      <c r="C55" s="3"/>
      <c r="D55" s="3"/>
      <c r="E55" s="17">
        <v>20</v>
      </c>
      <c r="F55" s="3" t="s">
        <v>45</v>
      </c>
      <c r="G55" s="12">
        <f>E55/15</f>
        <v>1.3333333333333333</v>
      </c>
      <c r="H55" s="3" t="s">
        <v>46</v>
      </c>
      <c r="I55" s="3"/>
      <c r="J55" s="3"/>
    </row>
    <row r="57" spans="2:16" x14ac:dyDescent="0.25">
      <c r="B57" s="3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ht="18" x14ac:dyDescent="0.4">
      <c r="B58" s="6">
        <f>G50</f>
        <v>9.3224999999999998</v>
      </c>
      <c r="C58" s="13" t="s">
        <v>38</v>
      </c>
      <c r="D58" s="13"/>
      <c r="E58" s="18">
        <f>G55</f>
        <v>1.3333333333333333</v>
      </c>
      <c r="F58" s="3" t="s">
        <v>36</v>
      </c>
      <c r="G58" s="3"/>
      <c r="H58" s="3"/>
      <c r="I58" s="3"/>
      <c r="J58" s="3"/>
      <c r="K58" s="3"/>
      <c r="L58" s="3"/>
      <c r="M58" s="9">
        <f>G50*G55</f>
        <v>12.43</v>
      </c>
      <c r="N58" s="10" t="s">
        <v>67</v>
      </c>
      <c r="O58" s="3"/>
      <c r="P58" s="3"/>
    </row>
    <row r="59" spans="2:16" ht="18" x14ac:dyDescent="0.4">
      <c r="B59" s="20"/>
      <c r="E59" s="20"/>
      <c r="M59" s="21"/>
      <c r="N59" s="2"/>
    </row>
    <row r="60" spans="2:16" x14ac:dyDescent="0.25">
      <c r="B60" s="10" t="s">
        <v>49</v>
      </c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6" x14ac:dyDescent="0.25">
      <c r="B61" s="3" t="s">
        <v>2</v>
      </c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6" x14ac:dyDescent="0.25">
      <c r="B62" s="3" t="s">
        <v>75</v>
      </c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6" x14ac:dyDescent="0.25">
      <c r="B63" s="3" t="s">
        <v>76</v>
      </c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6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7" x14ac:dyDescent="0.25">
      <c r="B65" s="3" t="s">
        <v>3</v>
      </c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7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7" x14ac:dyDescent="0.25">
      <c r="B67" s="3" t="s">
        <v>4</v>
      </c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7" x14ac:dyDescent="0.25">
      <c r="B68" s="3" t="s">
        <v>5</v>
      </c>
      <c r="C68" s="22"/>
      <c r="D68" s="22"/>
      <c r="E68" s="23"/>
    </row>
    <row r="70" spans="1:17" x14ac:dyDescent="0.25">
      <c r="B70" s="10" t="s">
        <v>66</v>
      </c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7" x14ac:dyDescent="0.25">
      <c r="B71" s="3" t="s">
        <v>73</v>
      </c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7" x14ac:dyDescent="0.25">
      <c r="B72" s="3" t="s">
        <v>74</v>
      </c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7" ht="18" x14ac:dyDescent="0.4">
      <c r="B73" s="10" t="s">
        <v>47</v>
      </c>
      <c r="E73" s="17"/>
      <c r="F73" s="3" t="s">
        <v>57</v>
      </c>
      <c r="G73" s="24">
        <f>E73/15</f>
        <v>0</v>
      </c>
      <c r="H73" s="3" t="s">
        <v>46</v>
      </c>
      <c r="I73" s="3"/>
      <c r="J73" s="3"/>
    </row>
    <row r="75" spans="1:17" x14ac:dyDescent="0.25">
      <c r="B75" s="3" t="s">
        <v>43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8" x14ac:dyDescent="0.4">
      <c r="B76" s="25">
        <f>E68</f>
        <v>0</v>
      </c>
      <c r="C76" s="26" t="s">
        <v>50</v>
      </c>
      <c r="D76" s="26"/>
      <c r="E76" s="24">
        <f>G73</f>
        <v>0</v>
      </c>
      <c r="F76" s="3" t="s">
        <v>36</v>
      </c>
      <c r="G76" s="3"/>
      <c r="H76" s="3"/>
      <c r="I76" s="3"/>
      <c r="J76" s="3"/>
      <c r="K76" s="3"/>
      <c r="L76" s="3"/>
      <c r="M76" s="9">
        <f>C68*G73</f>
        <v>0</v>
      </c>
      <c r="N76" s="10" t="s">
        <v>6</v>
      </c>
      <c r="O76" s="3"/>
      <c r="P76" s="3"/>
      <c r="Q76" s="3"/>
    </row>
    <row r="78" spans="1:17" s="2" customFormat="1" x14ac:dyDescent="0.25">
      <c r="A78" s="10" t="s">
        <v>7</v>
      </c>
      <c r="B78" s="10"/>
      <c r="C78" s="10"/>
      <c r="D78" s="10"/>
      <c r="E78" s="10"/>
      <c r="F78" s="10"/>
      <c r="G78" s="10"/>
    </row>
    <row r="79" spans="1:17" x14ac:dyDescent="0.25">
      <c r="A79" s="3"/>
      <c r="B79" s="3" t="s">
        <v>8</v>
      </c>
      <c r="C79" s="3"/>
      <c r="D79" s="3"/>
      <c r="E79" s="3"/>
      <c r="F79" s="3"/>
      <c r="G79" s="3"/>
    </row>
    <row r="80" spans="1:17" x14ac:dyDescent="0.25">
      <c r="E80" s="27" t="s">
        <v>10</v>
      </c>
      <c r="G80" s="28" t="s">
        <v>54</v>
      </c>
      <c r="I80" s="2"/>
      <c r="M80" s="29" t="s">
        <v>11</v>
      </c>
    </row>
    <row r="81" spans="1:14" x14ac:dyDescent="0.25">
      <c r="B81" s="3" t="s">
        <v>9</v>
      </c>
      <c r="C81" s="3"/>
      <c r="D81" s="3"/>
      <c r="E81" s="30">
        <v>10</v>
      </c>
      <c r="F81" s="1" t="s">
        <v>38</v>
      </c>
      <c r="G81" s="31"/>
      <c r="H81" s="1" t="s">
        <v>58</v>
      </c>
      <c r="I81" s="30"/>
      <c r="M81" s="32">
        <f>E81*G81</f>
        <v>0</v>
      </c>
    </row>
    <row r="82" spans="1:14" x14ac:dyDescent="0.25">
      <c r="B82" s="3" t="s">
        <v>78</v>
      </c>
      <c r="C82" s="3"/>
      <c r="D82" s="3"/>
      <c r="E82" s="30"/>
      <c r="F82" s="1" t="s">
        <v>38</v>
      </c>
      <c r="G82" s="33"/>
      <c r="H82" s="1" t="s">
        <v>58</v>
      </c>
      <c r="I82" s="30"/>
      <c r="M82" s="34">
        <f t="shared" ref="M82:M83" si="0">E82*G82</f>
        <v>0</v>
      </c>
    </row>
    <row r="83" spans="1:14" x14ac:dyDescent="0.25">
      <c r="B83" s="3" t="s">
        <v>12</v>
      </c>
      <c r="C83" s="3"/>
      <c r="D83" s="3"/>
      <c r="E83" s="30"/>
      <c r="F83" s="1" t="s">
        <v>38</v>
      </c>
      <c r="G83" s="33"/>
      <c r="H83" s="1" t="s">
        <v>58</v>
      </c>
      <c r="I83" s="30"/>
      <c r="M83" s="32">
        <f t="shared" si="0"/>
        <v>0</v>
      </c>
    </row>
    <row r="85" spans="1:14" s="2" customFormat="1" x14ac:dyDescent="0.25">
      <c r="A85" s="10" t="s">
        <v>13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4" x14ac:dyDescent="0.25">
      <c r="A86" s="3"/>
      <c r="B86" s="3" t="s">
        <v>14</v>
      </c>
      <c r="C86" s="3"/>
      <c r="D86" s="3"/>
      <c r="E86" s="3"/>
      <c r="F86" s="3"/>
      <c r="G86" s="3"/>
      <c r="H86" s="3"/>
      <c r="I86" s="3"/>
      <c r="J86" s="3"/>
      <c r="K86" s="3"/>
    </row>
    <row r="87" spans="1:14" x14ac:dyDescent="0.25">
      <c r="A87" s="3"/>
      <c r="B87" s="10" t="s">
        <v>15</v>
      </c>
      <c r="C87" s="3"/>
      <c r="D87" s="3"/>
      <c r="E87" s="3"/>
      <c r="F87" s="3"/>
      <c r="G87" s="3"/>
      <c r="H87" s="3"/>
      <c r="I87" s="3"/>
      <c r="J87" s="3"/>
      <c r="K87" s="3"/>
    </row>
    <row r="89" spans="1:14" x14ac:dyDescent="0.25">
      <c r="C89" s="3" t="s">
        <v>79</v>
      </c>
      <c r="D89" s="3"/>
      <c r="E89" s="3"/>
      <c r="H89" s="28" t="s">
        <v>85</v>
      </c>
      <c r="I89" s="2"/>
      <c r="M89" s="28" t="s">
        <v>11</v>
      </c>
    </row>
    <row r="90" spans="1:14" x14ac:dyDescent="0.25">
      <c r="B90" s="3" t="s">
        <v>82</v>
      </c>
      <c r="D90" s="3"/>
      <c r="E90" s="3"/>
      <c r="F90" s="11"/>
      <c r="G90" s="3" t="s">
        <v>38</v>
      </c>
      <c r="H90" s="35">
        <v>0.02</v>
      </c>
      <c r="I90" s="36" t="s">
        <v>58</v>
      </c>
      <c r="J90" s="3"/>
      <c r="K90" s="3"/>
      <c r="L90" s="3"/>
      <c r="M90" s="37">
        <f>F90*H90</f>
        <v>0</v>
      </c>
      <c r="N90" s="3"/>
    </row>
    <row r="91" spans="1:14" x14ac:dyDescent="0.25">
      <c r="B91" s="3" t="s">
        <v>83</v>
      </c>
      <c r="D91" s="3"/>
      <c r="E91" s="3"/>
      <c r="F91" s="47"/>
      <c r="G91" s="3"/>
      <c r="H91" s="35">
        <v>7.0000000000000007E-2</v>
      </c>
      <c r="I91" s="36" t="s">
        <v>58</v>
      </c>
      <c r="J91" s="3"/>
      <c r="K91" s="3"/>
      <c r="L91" s="3"/>
      <c r="M91" s="37">
        <f>F91*H91</f>
        <v>0</v>
      </c>
      <c r="N91" s="3"/>
    </row>
    <row r="92" spans="1:14" x14ac:dyDescent="0.25">
      <c r="C92" s="3"/>
      <c r="D92" s="3"/>
      <c r="E92" s="3"/>
      <c r="G92" s="3"/>
      <c r="H92" s="3"/>
      <c r="I92" s="3"/>
      <c r="J92" s="3"/>
      <c r="K92" s="3"/>
      <c r="L92" s="3"/>
      <c r="M92" s="35"/>
      <c r="N92" s="3"/>
    </row>
    <row r="93" spans="1:14" x14ac:dyDescent="0.25">
      <c r="C93" s="3" t="s">
        <v>80</v>
      </c>
      <c r="D93" s="3"/>
      <c r="E93" s="3"/>
      <c r="G93" s="3"/>
      <c r="H93" s="3"/>
      <c r="I93" s="3"/>
      <c r="J93" s="3"/>
      <c r="K93" s="3"/>
      <c r="L93" s="3"/>
      <c r="M93" s="35"/>
      <c r="N93" s="3"/>
    </row>
    <row r="94" spans="1:14" x14ac:dyDescent="0.25">
      <c r="B94" s="3" t="s">
        <v>82</v>
      </c>
      <c r="C94" s="3"/>
      <c r="D94" s="3"/>
      <c r="E94" s="3"/>
      <c r="F94" s="11"/>
      <c r="G94" s="3" t="s">
        <v>38</v>
      </c>
      <c r="H94" s="35">
        <v>0.02</v>
      </c>
      <c r="I94" s="36" t="s">
        <v>58</v>
      </c>
      <c r="J94" s="3"/>
      <c r="K94" s="3"/>
      <c r="L94" s="3"/>
      <c r="M94" s="37">
        <f>F94*H94</f>
        <v>0</v>
      </c>
      <c r="N94" s="3"/>
    </row>
    <row r="95" spans="1:14" x14ac:dyDescent="0.25">
      <c r="B95" s="3" t="s">
        <v>83</v>
      </c>
      <c r="C95" s="3"/>
      <c r="D95" s="3"/>
      <c r="E95" s="3"/>
      <c r="F95" s="47"/>
      <c r="G95" s="3"/>
      <c r="H95" s="35">
        <v>7.0000000000000007E-2</v>
      </c>
      <c r="I95" s="36" t="s">
        <v>58</v>
      </c>
      <c r="J95" s="3"/>
      <c r="K95" s="3"/>
      <c r="L95" s="3"/>
      <c r="M95" s="37">
        <f>F95*H95</f>
        <v>0</v>
      </c>
      <c r="N95" s="3"/>
    </row>
    <row r="96" spans="1:14" x14ac:dyDescent="0.25">
      <c r="C96" s="3"/>
      <c r="D96" s="3"/>
      <c r="E96" s="3"/>
      <c r="G96" s="3"/>
      <c r="H96" s="3"/>
      <c r="I96" s="3"/>
      <c r="J96" s="3"/>
      <c r="K96" s="3"/>
      <c r="L96" s="3"/>
      <c r="M96" s="35"/>
      <c r="N96" s="3"/>
    </row>
    <row r="97" spans="1:14" x14ac:dyDescent="0.25">
      <c r="C97" s="3" t="s">
        <v>81</v>
      </c>
      <c r="D97" s="3"/>
      <c r="E97" s="3"/>
      <c r="G97" s="3"/>
      <c r="H97" s="3"/>
      <c r="I97" s="3"/>
      <c r="J97" s="3"/>
      <c r="K97" s="3"/>
      <c r="L97" s="3"/>
      <c r="M97" s="35"/>
      <c r="N97" s="3"/>
    </row>
    <row r="98" spans="1:14" x14ac:dyDescent="0.25">
      <c r="B98" s="3" t="s">
        <v>82</v>
      </c>
      <c r="C98" s="3"/>
      <c r="D98" s="3"/>
      <c r="E98" s="3"/>
      <c r="F98" s="11"/>
      <c r="G98" s="3" t="s">
        <v>50</v>
      </c>
      <c r="H98" s="35">
        <v>0.03</v>
      </c>
      <c r="I98" s="36" t="s">
        <v>58</v>
      </c>
      <c r="J98" s="3"/>
      <c r="K98" s="3"/>
      <c r="L98" s="3"/>
      <c r="M98" s="37">
        <f>F98*H98</f>
        <v>0</v>
      </c>
      <c r="N98" s="3"/>
    </row>
    <row r="99" spans="1:14" x14ac:dyDescent="0.25">
      <c r="B99" s="3" t="s">
        <v>83</v>
      </c>
      <c r="C99" s="3"/>
      <c r="D99" s="3"/>
      <c r="E99" s="3"/>
      <c r="F99" s="47"/>
      <c r="G99" s="3"/>
      <c r="H99" s="35">
        <v>0.08</v>
      </c>
      <c r="I99" s="36" t="s">
        <v>58</v>
      </c>
      <c r="J99" s="3"/>
      <c r="K99" s="3"/>
      <c r="L99" s="3"/>
      <c r="M99" s="37">
        <f>F99*H99</f>
        <v>0</v>
      </c>
      <c r="N99" s="3"/>
    </row>
    <row r="100" spans="1:14" x14ac:dyDescent="0.25">
      <c r="B100" s="3"/>
      <c r="C100" s="3"/>
      <c r="D100" s="3"/>
      <c r="E100" s="3"/>
      <c r="G100" s="3"/>
      <c r="H100" s="35"/>
      <c r="I100" s="36"/>
      <c r="J100" s="3"/>
      <c r="K100" s="3"/>
      <c r="L100" s="3"/>
      <c r="M100" s="48"/>
      <c r="N100" s="3"/>
    </row>
    <row r="101" spans="1:14" x14ac:dyDescent="0.25">
      <c r="B101" s="2" t="s">
        <v>84</v>
      </c>
    </row>
    <row r="102" spans="1:14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1:14" s="2" customFormat="1" x14ac:dyDescent="0.25">
      <c r="A103" s="10" t="s">
        <v>16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4" x14ac:dyDescent="0.25">
      <c r="A104" s="3"/>
      <c r="B104" s="3" t="s">
        <v>51</v>
      </c>
      <c r="C104" s="3"/>
      <c r="D104" s="3"/>
      <c r="E104" s="3"/>
      <c r="F104" s="3"/>
      <c r="G104" s="3"/>
      <c r="H104" s="3"/>
      <c r="I104" s="3"/>
      <c r="J104" s="3"/>
      <c r="K104" s="3"/>
    </row>
    <row r="105" spans="1:14" x14ac:dyDescent="0.25">
      <c r="B105" s="4" t="s">
        <v>52</v>
      </c>
      <c r="E105" s="38">
        <v>31.73</v>
      </c>
    </row>
    <row r="107" spans="1:14" x14ac:dyDescent="0.25">
      <c r="A107" s="3" t="s">
        <v>70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4" x14ac:dyDescent="0.25">
      <c r="A108" s="3" t="s">
        <v>72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4" x14ac:dyDescent="0.25">
      <c r="A109" s="3" t="s">
        <v>71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4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4" x14ac:dyDescent="0.25">
      <c r="B111" s="3" t="s">
        <v>39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4" ht="18" x14ac:dyDescent="0.4">
      <c r="B112" s="32">
        <f>E105</f>
        <v>31.73</v>
      </c>
      <c r="C112" s="3" t="s">
        <v>55</v>
      </c>
      <c r="D112" s="3"/>
      <c r="E112" s="3"/>
      <c r="F112" s="3"/>
      <c r="G112" s="9">
        <f>B112*1.5</f>
        <v>47.594999999999999</v>
      </c>
      <c r="H112" s="3"/>
      <c r="I112" s="3"/>
      <c r="J112" s="3"/>
      <c r="K112" s="3"/>
      <c r="L112" s="3"/>
      <c r="M112" s="3"/>
    </row>
    <row r="113" spans="1:16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6" x14ac:dyDescent="0.25">
      <c r="B114" s="10" t="s">
        <v>48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6" ht="18" x14ac:dyDescent="0.4">
      <c r="B115" s="3" t="s">
        <v>18</v>
      </c>
      <c r="C115" s="39">
        <f>G112</f>
        <v>47.594999999999999</v>
      </c>
      <c r="D115" s="6"/>
      <c r="E115" s="3" t="s">
        <v>56</v>
      </c>
      <c r="F115" s="3"/>
      <c r="G115" s="9">
        <f>C115/4</f>
        <v>11.89875</v>
      </c>
      <c r="H115" s="3"/>
      <c r="I115" s="3"/>
      <c r="J115" s="3"/>
      <c r="K115" s="3"/>
      <c r="L115" s="3"/>
      <c r="M115" s="3"/>
    </row>
    <row r="116" spans="1:16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6" x14ac:dyDescent="0.25">
      <c r="B117" s="10" t="s">
        <v>61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6" x14ac:dyDescent="0.25">
      <c r="B118" s="3" t="s">
        <v>73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6" x14ac:dyDescent="0.25">
      <c r="B119" s="3" t="s">
        <v>74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6" ht="18" x14ac:dyDescent="0.4">
      <c r="B120" s="10" t="s">
        <v>47</v>
      </c>
      <c r="E120" s="17"/>
      <c r="F120" s="3" t="s">
        <v>57</v>
      </c>
      <c r="G120" s="12">
        <f>E120/15</f>
        <v>0</v>
      </c>
      <c r="H120" s="3" t="s">
        <v>77</v>
      </c>
      <c r="I120" s="3"/>
      <c r="J120" s="3"/>
    </row>
    <row r="122" spans="1:16" x14ac:dyDescent="0.25">
      <c r="B122" s="3" t="s">
        <v>43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8" x14ac:dyDescent="0.4">
      <c r="B123" s="6">
        <f>G115</f>
        <v>11.89875</v>
      </c>
      <c r="C123" s="3" t="s">
        <v>38</v>
      </c>
      <c r="D123" s="3"/>
      <c r="E123" s="13">
        <f>G120</f>
        <v>0</v>
      </c>
      <c r="F123" s="3" t="s">
        <v>58</v>
      </c>
      <c r="G123" s="3"/>
      <c r="H123" s="10"/>
      <c r="I123" s="3"/>
      <c r="J123" s="3"/>
      <c r="K123" s="3"/>
      <c r="L123" s="3"/>
      <c r="M123" s="19">
        <f>G115*G120</f>
        <v>0</v>
      </c>
      <c r="N123" s="10" t="s">
        <v>19</v>
      </c>
      <c r="O123" s="3"/>
      <c r="P123" s="3"/>
    </row>
    <row r="124" spans="1:1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1:16" s="2" customFormat="1" x14ac:dyDescent="0.25">
      <c r="A125" s="10" t="s">
        <v>20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6" x14ac:dyDescent="0.25">
      <c r="A127" s="3"/>
      <c r="B127" s="3" t="s">
        <v>21</v>
      </c>
      <c r="C127" s="3"/>
      <c r="D127" s="3"/>
      <c r="E127" s="40"/>
      <c r="F127" s="3"/>
      <c r="G127" s="3"/>
      <c r="H127" s="3"/>
      <c r="I127" s="3"/>
      <c r="J127" s="3"/>
      <c r="K127" s="3"/>
      <c r="M127" s="38"/>
    </row>
    <row r="128" spans="1:16" x14ac:dyDescent="0.25">
      <c r="A128" s="3"/>
      <c r="B128" s="3" t="s">
        <v>22</v>
      </c>
      <c r="C128" s="3"/>
      <c r="D128" s="3"/>
      <c r="E128" s="3"/>
      <c r="F128" s="3"/>
      <c r="G128" s="3"/>
      <c r="H128" s="3"/>
      <c r="I128" s="40"/>
      <c r="J128" s="3"/>
      <c r="K128" s="3"/>
      <c r="M128" s="38"/>
    </row>
    <row r="129" spans="1:15" x14ac:dyDescent="0.25">
      <c r="A129" s="3"/>
      <c r="B129" s="3" t="s">
        <v>23</v>
      </c>
      <c r="C129" s="3"/>
      <c r="D129" s="3"/>
      <c r="E129" s="3"/>
      <c r="F129" s="3"/>
      <c r="G129" s="3"/>
      <c r="H129" s="3"/>
      <c r="I129" s="3"/>
      <c r="J129" s="40"/>
      <c r="K129" s="3"/>
      <c r="M129" s="38"/>
    </row>
    <row r="131" spans="1:15" ht="18" x14ac:dyDescent="0.4">
      <c r="H131" s="3"/>
      <c r="I131" s="10" t="s">
        <v>24</v>
      </c>
      <c r="J131" s="3"/>
      <c r="K131" s="3"/>
      <c r="L131" s="3"/>
      <c r="M131" s="3"/>
      <c r="N131" s="41">
        <f>SUM(M33+M58+M76+M81+M82+M83+M90+M94+M98+M123+M127+M128+M129)</f>
        <v>12.43</v>
      </c>
      <c r="O131" s="3"/>
    </row>
    <row r="132" spans="1:15" ht="18" x14ac:dyDescent="0.4">
      <c r="A132" s="14"/>
      <c r="B132" s="14"/>
      <c r="C132" s="14"/>
      <c r="D132" s="14"/>
      <c r="E132" s="14"/>
      <c r="F132" s="14"/>
      <c r="G132" s="14"/>
      <c r="H132" s="14"/>
      <c r="I132" s="27"/>
      <c r="J132" s="14"/>
      <c r="K132" s="14"/>
      <c r="L132" s="14"/>
      <c r="M132" s="42"/>
    </row>
    <row r="133" spans="1:15" x14ac:dyDescent="0.25">
      <c r="B133" s="29" t="s">
        <v>60</v>
      </c>
      <c r="C133" s="3"/>
      <c r="D133" s="3"/>
      <c r="E133" s="3"/>
      <c r="F133" s="3"/>
      <c r="G133" s="3"/>
      <c r="H133" s="3"/>
      <c r="I133" s="3"/>
      <c r="J133" s="3"/>
      <c r="K133" s="3"/>
    </row>
    <row r="134" spans="1:15" x14ac:dyDescent="0.25">
      <c r="B134" s="3" t="s">
        <v>25</v>
      </c>
      <c r="C134" s="3"/>
      <c r="D134" s="3"/>
      <c r="E134" s="3"/>
      <c r="F134" s="3"/>
      <c r="G134" s="3"/>
      <c r="H134" s="3"/>
      <c r="I134" s="3"/>
      <c r="J134" s="3"/>
      <c r="K134" s="3"/>
    </row>
    <row r="135" spans="1:15" x14ac:dyDescent="0.25">
      <c r="A135" s="43" t="s">
        <v>28</v>
      </c>
      <c r="B135" s="3" t="s">
        <v>26</v>
      </c>
      <c r="C135" s="3"/>
      <c r="D135" s="3"/>
      <c r="E135" s="3"/>
      <c r="F135" s="3"/>
      <c r="G135" s="3"/>
      <c r="H135" s="3"/>
      <c r="I135" s="3"/>
      <c r="J135" s="3"/>
      <c r="K135" s="3"/>
    </row>
    <row r="136" spans="1:15" x14ac:dyDescent="0.25">
      <c r="B136" s="3" t="s">
        <v>27</v>
      </c>
      <c r="C136" s="3"/>
      <c r="D136" s="3"/>
      <c r="E136" s="38"/>
    </row>
    <row r="137" spans="1:15" x14ac:dyDescent="0.25">
      <c r="A137" s="43" t="s">
        <v>28</v>
      </c>
      <c r="B137" s="3" t="s">
        <v>29</v>
      </c>
      <c r="C137" s="3"/>
      <c r="D137" s="3"/>
      <c r="E137" s="3"/>
      <c r="F137" s="3"/>
      <c r="G137" s="3"/>
      <c r="H137" s="3"/>
      <c r="I137" s="3"/>
      <c r="J137" s="3"/>
      <c r="K137" s="3"/>
    </row>
    <row r="138" spans="1:15" x14ac:dyDescent="0.25">
      <c r="B138" s="3" t="s">
        <v>30</v>
      </c>
      <c r="C138" s="3"/>
      <c r="D138" s="3"/>
      <c r="E138" s="3"/>
      <c r="F138" s="3"/>
      <c r="G138" s="38"/>
    </row>
    <row r="139" spans="1:15" x14ac:dyDescent="0.25">
      <c r="A139" s="43" t="s">
        <v>28</v>
      </c>
      <c r="B139" s="3" t="s">
        <v>32</v>
      </c>
      <c r="C139" s="3"/>
      <c r="D139" s="3"/>
      <c r="E139" s="3"/>
      <c r="F139" s="3"/>
      <c r="G139" s="3"/>
      <c r="H139" s="3"/>
      <c r="I139" s="3"/>
      <c r="J139" s="3"/>
      <c r="K139" s="3"/>
    </row>
    <row r="140" spans="1:15" x14ac:dyDescent="0.25">
      <c r="B140" s="3" t="s">
        <v>31</v>
      </c>
      <c r="C140" s="3"/>
      <c r="D140" s="3"/>
      <c r="F140" s="38"/>
    </row>
    <row r="141" spans="1:15" x14ac:dyDescent="0.25">
      <c r="J141" s="10" t="s">
        <v>35</v>
      </c>
      <c r="K141" s="3"/>
      <c r="L141" s="3"/>
      <c r="M141" s="44">
        <f>(E136+G138+F140)</f>
        <v>0</v>
      </c>
    </row>
    <row r="143" spans="1:15" x14ac:dyDescent="0.25">
      <c r="G143" s="22"/>
      <c r="H143" s="10" t="s">
        <v>33</v>
      </c>
      <c r="J143" s="3"/>
      <c r="K143" s="3"/>
      <c r="L143" s="3"/>
      <c r="M143" s="45"/>
    </row>
    <row r="145" spans="12:14" ht="18" x14ac:dyDescent="0.4">
      <c r="L145" s="10" t="s">
        <v>34</v>
      </c>
      <c r="M145" s="3"/>
      <c r="N145" s="46">
        <f>SUM(N131-M141-M143)</f>
        <v>12.43</v>
      </c>
    </row>
  </sheetData>
  <sheetProtection algorithmName="SHA-512" hashValue="sDZGnZi/CuxjihX9eGWVhte09bLu3dQmtmODtqsrxaDsH+PwoSYUrDappRZmr1j7e9nHzPUNQhxdFehptiwAnA==" saltValue="8igPIYXOlAMuEd2ZIC59tA==" spinCount="100000" sheet="1" objects="1" scenarios="1" selectLockedCells="1"/>
  <mergeCells count="1">
    <mergeCell ref="A1:L1"/>
  </mergeCells>
  <pageMargins left="0.5" right="0.5" top="0.5" bottom="0.5" header="0" footer="0"/>
  <pageSetup scale="60" fitToHeight="0" orientation="portrait" r:id="rId1"/>
  <headerFooter>
    <oddFooter>&amp;L&amp;"-,Italic"&amp;9&amp;Z&amp;F&amp;C&amp;P of &amp;N</oddFooter>
  </headerFooter>
  <rowBreaks count="1" manualBreakCount="1">
    <brk id="76" max="16383" man="1"/>
  </rowBreaks>
</worksheet>
</file>

<file path=docMetadata/LabelInfo.xml><?xml version="1.0" encoding="utf-8"?>
<clbl:labelList xmlns:clbl="http://schemas.microsoft.com/office/2020/mipLabelMetadata">
  <clbl:label id="{6c521f6f-3593-4019-979e-6d1a7996c04c}" enabled="1" method="Standard" siteId="{0d1c417f-583d-4f1d-8a59-bfd6ea132b5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2023-03-16T14:08:18Z</cp:lastPrinted>
  <dcterms:created xsi:type="dcterms:W3CDTF">2023-02-17T19:26:21Z</dcterms:created>
  <dcterms:modified xsi:type="dcterms:W3CDTF">2026-10-20T18:58:24Z</dcterms:modified>
</cp:coreProperties>
</file>